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giura_1\Desktop\2018.6財務諸表エクセル\"/>
    </mc:Choice>
  </mc:AlternateContent>
  <bookViews>
    <workbookView xWindow="0" yWindow="0" windowWidth="20490" windowHeight="7380"/>
  </bookViews>
  <sheets>
    <sheet name="社会福祉事業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1" l="1"/>
  <c r="I61" i="1" s="1"/>
  <c r="H58" i="1"/>
  <c r="G58" i="1"/>
  <c r="I58" i="1" s="1"/>
  <c r="F58" i="1"/>
  <c r="E58" i="1"/>
  <c r="G57" i="1"/>
  <c r="I57" i="1" s="1"/>
  <c r="G56" i="1"/>
  <c r="I56" i="1" s="1"/>
  <c r="G55" i="1"/>
  <c r="I55" i="1" s="1"/>
  <c r="G54" i="1"/>
  <c r="I54" i="1" s="1"/>
  <c r="G53" i="1"/>
  <c r="I53" i="1" s="1"/>
  <c r="G52" i="1"/>
  <c r="I52" i="1" s="1"/>
  <c r="G51" i="1"/>
  <c r="I51" i="1" s="1"/>
  <c r="G50" i="1"/>
  <c r="I50" i="1" s="1"/>
  <c r="G49" i="1"/>
  <c r="I49" i="1" s="1"/>
  <c r="G48" i="1"/>
  <c r="I48" i="1" s="1"/>
  <c r="G47" i="1"/>
  <c r="I47" i="1" s="1"/>
  <c r="H46" i="1"/>
  <c r="H59" i="1" s="1"/>
  <c r="F46" i="1"/>
  <c r="G46" i="1" s="1"/>
  <c r="I46" i="1" s="1"/>
  <c r="E46" i="1"/>
  <c r="E59" i="1" s="1"/>
  <c r="G45" i="1"/>
  <c r="I45" i="1" s="1"/>
  <c r="I44" i="1"/>
  <c r="G44" i="1"/>
  <c r="G43" i="1"/>
  <c r="I43" i="1" s="1"/>
  <c r="I42" i="1"/>
  <c r="G42" i="1"/>
  <c r="G41" i="1"/>
  <c r="I41" i="1" s="1"/>
  <c r="I40" i="1"/>
  <c r="G40" i="1"/>
  <c r="G39" i="1"/>
  <c r="I39" i="1" s="1"/>
  <c r="I38" i="1"/>
  <c r="G38" i="1"/>
  <c r="G37" i="1"/>
  <c r="I37" i="1" s="1"/>
  <c r="I36" i="1"/>
  <c r="G36" i="1"/>
  <c r="G35" i="1"/>
  <c r="I35" i="1" s="1"/>
  <c r="I34" i="1"/>
  <c r="G34" i="1"/>
  <c r="H32" i="1"/>
  <c r="F32" i="1"/>
  <c r="E32" i="1"/>
  <c r="G32" i="1" s="1"/>
  <c r="I32" i="1" s="1"/>
  <c r="I31" i="1"/>
  <c r="G31" i="1"/>
  <c r="G30" i="1"/>
  <c r="I30" i="1" s="1"/>
  <c r="I29" i="1"/>
  <c r="G29" i="1"/>
  <c r="G28" i="1"/>
  <c r="I28" i="1" s="1"/>
  <c r="I27" i="1"/>
  <c r="G27" i="1"/>
  <c r="H26" i="1"/>
  <c r="H33" i="1" s="1"/>
  <c r="G26" i="1"/>
  <c r="I26" i="1" s="1"/>
  <c r="F26" i="1"/>
  <c r="F33" i="1" s="1"/>
  <c r="E26" i="1"/>
  <c r="E33" i="1" s="1"/>
  <c r="G33" i="1" s="1"/>
  <c r="I33" i="1" s="1"/>
  <c r="G25" i="1"/>
  <c r="I25" i="1" s="1"/>
  <c r="G24" i="1"/>
  <c r="I24" i="1" s="1"/>
  <c r="G23" i="1"/>
  <c r="I23" i="1" s="1"/>
  <c r="G22" i="1"/>
  <c r="I22" i="1" s="1"/>
  <c r="H20" i="1"/>
  <c r="F20" i="1"/>
  <c r="E20" i="1"/>
  <c r="G20" i="1" s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H14" i="1"/>
  <c r="H21" i="1" s="1"/>
  <c r="H60" i="1" s="1"/>
  <c r="H62" i="1" s="1"/>
  <c r="F14" i="1"/>
  <c r="F21" i="1" s="1"/>
  <c r="E14" i="1"/>
  <c r="G14" i="1" s="1"/>
  <c r="I14" i="1" s="1"/>
  <c r="I13" i="1"/>
  <c r="G13" i="1"/>
  <c r="G12" i="1"/>
  <c r="I12" i="1" s="1"/>
  <c r="I11" i="1"/>
  <c r="G11" i="1"/>
  <c r="G10" i="1"/>
  <c r="I10" i="1" s="1"/>
  <c r="I9" i="1"/>
  <c r="G9" i="1"/>
  <c r="G8" i="1"/>
  <c r="I8" i="1" s="1"/>
  <c r="F59" i="1" l="1"/>
  <c r="G59" i="1" s="1"/>
  <c r="I59" i="1" s="1"/>
  <c r="E21" i="1"/>
  <c r="F60" i="1" l="1"/>
  <c r="F62" i="1" s="1"/>
  <c r="G21" i="1"/>
  <c r="I21" i="1" s="1"/>
  <c r="E60" i="1"/>
  <c r="E62" i="1" l="1"/>
  <c r="G62" i="1" s="1"/>
  <c r="I62" i="1" s="1"/>
  <c r="G60" i="1"/>
  <c r="I60" i="1" s="1"/>
</calcChain>
</file>

<file path=xl/sharedStrings.xml><?xml version="1.0" encoding="utf-8"?>
<sst xmlns="http://schemas.openxmlformats.org/spreadsheetml/2006/main" count="74" uniqueCount="70">
  <si>
    <t>第一号第三様式（第十七条第四項関係）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サン</t>
    </rPh>
    <rPh sb="5" eb="7">
      <t>ヨウシキ</t>
    </rPh>
    <phoneticPr fontId="4"/>
  </si>
  <si>
    <t>社会福祉事業  資金収支内訳表</t>
    <phoneticPr fontId="4"/>
  </si>
  <si>
    <t>（自）平成29年4月1日  （至）平成30年3月31日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</si>
  <si>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</si>
  <si>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</si>
  <si>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萩浦拠点</t>
    <phoneticPr fontId="1"/>
  </si>
  <si>
    <t>ふなはし拠点</t>
    <phoneticPr fontId="1"/>
  </si>
  <si>
    <t>合計</t>
    <rPh sb="0" eb="2">
      <t>ゴウケイ</t>
    </rPh>
    <phoneticPr fontId="2"/>
  </si>
  <si>
    <t>内部取引消去</t>
    <rPh sb="0" eb="2">
      <t>ナイブ</t>
    </rPh>
    <rPh sb="2" eb="4">
      <t>トリヒキ</t>
    </rPh>
    <rPh sb="4" eb="6">
      <t>ショウキョ</t>
    </rPh>
    <phoneticPr fontId="2"/>
  </si>
  <si>
    <t>事業区分合計</t>
    <rPh sb="0" eb="2">
      <t>ジギョウ</t>
    </rPh>
    <rPh sb="2" eb="4">
      <t>クブン</t>
    </rPh>
    <rPh sb="4" eb="6">
      <t>ゴウケイ</t>
    </rPh>
    <phoneticPr fontId="2"/>
  </si>
  <si>
    <t>事業活動による収支</t>
  </si>
  <si>
    <t>収入</t>
  </si>
  <si>
    <t>児童福祉事業収入</t>
  </si>
  <si>
    <t>保育事業収入</t>
  </si>
  <si>
    <t>借入金利息補助金収入</t>
  </si>
  <si>
    <t>経常経費寄附金収入</t>
  </si>
  <si>
    <t>受取利息配当金収入</t>
  </si>
  <si>
    <t>その他の収入</t>
  </si>
  <si>
    <t>事業活動収入計（１）</t>
  </si>
  <si>
    <t>支出</t>
  </si>
  <si>
    <t>人件費支出</t>
  </si>
  <si>
    <t>事業費支出</t>
  </si>
  <si>
    <t>事務費支出</t>
  </si>
  <si>
    <t>支払利息支出</t>
  </si>
  <si>
    <t>その他の支出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</si>
  <si>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</si>
  <si>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</si>
  <si>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</si>
  <si>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</si>
  <si>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</si>
  <si>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設備資金借入金収入</t>
  </si>
  <si>
    <t>その他の施設整備等による収入</t>
  </si>
  <si>
    <t>施設整備等収入計（４）</t>
  </si>
  <si>
    <t>設備資金借入金元金償還支出</t>
  </si>
  <si>
    <t>固定資産取得支出</t>
  </si>
  <si>
    <t>固定資産除却・廃棄支出</t>
  </si>
  <si>
    <t>ファイナンス・リース債務の返済支出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</si>
  <si>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</si>
  <si>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</si>
  <si>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</si>
  <si>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</si>
  <si>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</si>
  <si>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</si>
  <si>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長期貸付金回収収入</t>
  </si>
  <si>
    <t>投資有価証券売却収入</t>
  </si>
  <si>
    <t>積立資産取崩収入</t>
  </si>
  <si>
    <t>事業区分間長期借入金収入</t>
  </si>
  <si>
    <t>拠点区分間長期借入金収入</t>
  </si>
  <si>
    <t>事業区分間長期貸付金回収収入</t>
  </si>
  <si>
    <t>拠点区分間長期貸付金回収収入</t>
  </si>
  <si>
    <t>事業区分間繰入金収入</t>
  </si>
  <si>
    <t>拠点区分間繰入金収入</t>
  </si>
  <si>
    <t>その他の活動による収入</t>
  </si>
  <si>
    <t>その他の活動収入計（７）</t>
  </si>
  <si>
    <t>長期運営資金借入金元金償還支出</t>
  </si>
  <si>
    <t>長期貸付金支出</t>
  </si>
  <si>
    <t>投資有価証券取得支出</t>
  </si>
  <si>
    <t>積立資産支出</t>
  </si>
  <si>
    <t>事業区分間長期貸付金支出</t>
  </si>
  <si>
    <t>拠点区分間長期貸付金支出</t>
  </si>
  <si>
    <t>事業区分間長期借入金返済支出</t>
  </si>
  <si>
    <t>拠点区分間長期借入金返済支出</t>
  </si>
  <si>
    <t>事業区分間繰入金支出</t>
  </si>
  <si>
    <t>拠点区分間繰入金支出</t>
  </si>
  <si>
    <t>その他の活動による支出</t>
  </si>
  <si>
    <t>その他の活動支出計（８）</t>
  </si>
  <si>
    <t>その他の活動資金収支差額（９）＝（７）－（８）</t>
  </si>
  <si>
    <t>当期資金収支差額合計（１０）＝（３）＋（６）＋（９）</t>
    <phoneticPr fontId="1"/>
  </si>
  <si>
    <t>前期末支払資金残高（１１）</t>
    <phoneticPr fontId="1"/>
  </si>
  <si>
    <t>当期末支払資金残高（１０）＋（１１）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</si>
</sst>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5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49" fontId="7" fillId="0" borderId="1" xfId="1" applyNumberFormat="1" applyFont="1" applyFill="1" applyBorder="1" applyAlignment="1">
      <alignment horizontal="center" vertical="center" shrinkToFit="1"/>
    </xf>
    <xf numFmtId="49" fontId="7" fillId="0" borderId="2" xfId="1" applyNumberFormat="1" applyFont="1" applyFill="1" applyBorder="1" applyAlignment="1">
      <alignment horizontal="center" vertical="center" shrinkToFit="1"/>
    </xf>
    <xf numFmtId="49" fontId="7" fillId="0" borderId="3" xfId="1" applyNumberFormat="1" applyFont="1" applyFill="1" applyBorder="1" applyAlignment="1">
      <alignment horizontal="center" vertical="center" shrinkToFit="1"/>
    </xf>
    <xf numFmtId="49" fontId="7" fillId="0" borderId="4" xfId="1" applyNumberFormat="1" applyFont="1" applyFill="1" applyBorder="1" applyAlignment="1">
      <alignment horizontal="center" vertical="center" wrapText="1" shrinkToFit="1"/>
    </xf>
    <xf numFmtId="49" fontId="7" fillId="0" borderId="4" xfId="1" applyNumberFormat="1" applyFont="1" applyFill="1" applyBorder="1" applyAlignment="1">
      <alignment horizontal="center" vertical="center" shrinkToFit="1"/>
    </xf>
    <xf numFmtId="0" fontId="7" fillId="0" borderId="5" xfId="2" applyFont="1" applyFill="1" applyBorder="1" applyAlignment="1">
      <alignment vertical="center" textRotation="255"/>
    </xf>
    <xf numFmtId="0" fontId="7" fillId="0" borderId="5" xfId="2" applyFont="1" applyFill="1" applyBorder="1" applyAlignment="1">
      <alignment vertical="center" shrinkToFit="1"/>
    </xf>
    <xf numFmtId="176" fontId="9" fillId="0" borderId="5" xfId="2" applyNumberFormat="1" applyFont="1" applyFill="1" applyBorder="1" applyAlignment="1" applyProtection="1">
      <alignment vertical="center" shrinkToFit="1"/>
      <protection locked="0"/>
    </xf>
    <xf numFmtId="176" fontId="9" fillId="0" borderId="5" xfId="0" applyNumberFormat="1" applyFont="1" applyFill="1" applyBorder="1" applyAlignment="1" applyProtection="1">
      <alignment vertical="center"/>
      <protection locked="0"/>
    </xf>
    <xf numFmtId="0" fontId="7" fillId="0" borderId="6" xfId="2" applyFont="1" applyFill="1" applyBorder="1" applyAlignment="1">
      <alignment vertical="center" textRotation="255"/>
    </xf>
    <xf numFmtId="0" fontId="7" fillId="0" borderId="6" xfId="2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176" fontId="9" fillId="0" borderId="6" xfId="0" applyNumberFormat="1" applyFont="1" applyFill="1" applyBorder="1" applyAlignment="1" applyProtection="1">
      <alignment vertical="center"/>
      <protection locked="0"/>
    </xf>
    <xf numFmtId="176" fontId="9" fillId="0" borderId="7" xfId="0" applyNumberFormat="1" applyFont="1" applyFill="1" applyBorder="1" applyAlignment="1" applyProtection="1">
      <alignment vertical="center"/>
      <protection locked="0"/>
    </xf>
    <xf numFmtId="0" fontId="7" fillId="0" borderId="7" xfId="2" applyFont="1" applyFill="1" applyBorder="1" applyAlignment="1">
      <alignment vertical="center" textRotation="255"/>
    </xf>
    <xf numFmtId="0" fontId="7" fillId="0" borderId="4" xfId="2" applyFont="1" applyFill="1" applyBorder="1" applyAlignment="1">
      <alignment vertical="center" shrinkToFit="1"/>
    </xf>
    <xf numFmtId="176" fontId="9" fillId="0" borderId="4" xfId="2" applyNumberFormat="1" applyFont="1" applyFill="1" applyBorder="1" applyAlignment="1" applyProtection="1">
      <alignment vertical="center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2" xfId="2" applyFont="1" applyFill="1" applyBorder="1" applyAlignment="1">
      <alignment vertical="center"/>
    </xf>
    <xf numFmtId="0" fontId="7" fillId="0" borderId="3" xfId="2" applyFont="1" applyFill="1" applyBorder="1" applyAlignment="1">
      <alignment vertical="center" shrinkToFit="1"/>
    </xf>
    <xf numFmtId="176" fontId="9" fillId="0" borderId="3" xfId="2" applyNumberFormat="1" applyFont="1" applyFill="1" applyBorder="1" applyAlignment="1" applyProtection="1">
      <alignment vertical="center" shrinkToFit="1"/>
      <protection locked="0"/>
    </xf>
    <xf numFmtId="0" fontId="7" fillId="0" borderId="1" xfId="2" applyFont="1" applyFill="1" applyBorder="1" applyAlignment="1">
      <alignment vertical="center"/>
    </xf>
    <xf numFmtId="0" fontId="7" fillId="0" borderId="6" xfId="2" applyFont="1" applyFill="1" applyBorder="1" applyAlignment="1">
      <alignment vertical="top" shrinkToFit="1"/>
    </xf>
    <xf numFmtId="176" fontId="9" fillId="0" borderId="6" xfId="2" applyNumberFormat="1" applyFont="1" applyFill="1" applyBorder="1" applyAlignment="1" applyProtection="1">
      <alignment vertical="top" shrinkToFit="1"/>
      <protection locked="0"/>
    </xf>
    <xf numFmtId="0" fontId="7" fillId="0" borderId="4" xfId="2" applyFont="1" applyFill="1" applyBorder="1" applyAlignment="1">
      <alignment vertical="top" shrinkToFit="1"/>
    </xf>
    <xf numFmtId="176" fontId="9" fillId="0" borderId="4" xfId="2" applyNumberFormat="1" applyFont="1" applyFill="1" applyBorder="1" applyAlignment="1" applyProtection="1">
      <alignment vertical="top" shrinkToFit="1"/>
      <protection locked="0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2"/>
  <sheetViews>
    <sheetView showGridLines="0" tabSelected="1" workbookViewId="0"/>
  </sheetViews>
  <sheetFormatPr defaultRowHeight="13.5"/>
  <cols>
    <col min="1" max="3" width="2.875" customWidth="1"/>
    <col min="4" max="4" width="44.375" customWidth="1"/>
    <col min="5" max="9" width="20.75" customWidth="1"/>
  </cols>
  <sheetData>
    <row r="1" spans="2:9">
      <c r="B1" s="1"/>
      <c r="C1" s="1"/>
      <c r="D1" s="1"/>
      <c r="E1" s="1"/>
      <c r="F1" s="1"/>
      <c r="G1" s="1"/>
      <c r="H1" s="1"/>
      <c r="I1" s="1"/>
    </row>
    <row r="2" spans="2:9" ht="21">
      <c r="B2" s="2"/>
      <c r="C2" s="2"/>
      <c r="D2" s="2"/>
      <c r="E2" s="2"/>
      <c r="F2" s="2"/>
      <c r="G2" s="3"/>
      <c r="H2" s="4"/>
      <c r="I2" s="4" t="s">
        <v>0</v>
      </c>
    </row>
    <row r="3" spans="2:9" ht="21">
      <c r="B3" s="5" t="s">
        <v>1</v>
      </c>
      <c r="C3" s="5"/>
      <c r="D3" s="5"/>
      <c r="E3" s="5"/>
      <c r="F3" s="5"/>
      <c r="G3" s="5"/>
      <c r="H3" s="5"/>
      <c r="I3" s="5"/>
    </row>
    <row r="4" spans="2:9" ht="14.25">
      <c r="B4" s="6"/>
      <c r="C4" s="6"/>
      <c r="D4" s="6"/>
      <c r="E4" s="6"/>
      <c r="F4" s="6"/>
      <c r="G4" s="6"/>
      <c r="H4" s="3"/>
      <c r="I4" s="3"/>
    </row>
    <row r="5" spans="2:9" ht="21">
      <c r="B5" s="7" t="s">
        <v>2</v>
      </c>
      <c r="C5" s="7"/>
      <c r="D5" s="7"/>
      <c r="E5" s="7"/>
      <c r="F5" s="7"/>
      <c r="G5" s="7"/>
      <c r="H5" s="7"/>
      <c r="I5" s="7"/>
    </row>
    <row r="6" spans="2:9" ht="15.75">
      <c r="B6" s="8"/>
      <c r="C6" s="8"/>
      <c r="D6" s="8"/>
      <c r="E6" s="8"/>
      <c r="F6" s="8"/>
      <c r="G6" s="3"/>
      <c r="H6" s="3"/>
      <c r="I6" s="8" t="s">
        <v>3</v>
      </c>
    </row>
    <row r="7" spans="2:9" ht="28.5">
      <c r="B7" s="9" t="s">
        <v>4</v>
      </c>
      <c r="C7" s="10"/>
      <c r="D7" s="11"/>
      <c r="E7" s="12" t="s">
        <v>5</v>
      </c>
      <c r="F7" s="12" t="s">
        <v>6</v>
      </c>
      <c r="G7" s="13" t="s">
        <v>7</v>
      </c>
      <c r="H7" s="13" t="s">
        <v>8</v>
      </c>
      <c r="I7" s="13" t="s">
        <v>9</v>
      </c>
    </row>
    <row r="8" spans="2:9" ht="14.25">
      <c r="B8" s="14" t="s">
        <v>10</v>
      </c>
      <c r="C8" s="14" t="s">
        <v>11</v>
      </c>
      <c r="D8" s="15" t="s">
        <v>12</v>
      </c>
      <c r="E8" s="16">
        <v>10862120</v>
      </c>
      <c r="F8" s="16"/>
      <c r="G8" s="16">
        <f>+E8+F8</f>
        <v>10862120</v>
      </c>
      <c r="H8" s="17"/>
      <c r="I8" s="16">
        <f>G8-H8</f>
        <v>10862120</v>
      </c>
    </row>
    <row r="9" spans="2:9" ht="14.25">
      <c r="B9" s="18"/>
      <c r="C9" s="18"/>
      <c r="D9" s="19" t="s">
        <v>13</v>
      </c>
      <c r="E9" s="20">
        <v>175799436</v>
      </c>
      <c r="F9" s="20">
        <v>112611710</v>
      </c>
      <c r="G9" s="20">
        <f t="shared" ref="G9:G62" si="0">+E9+F9</f>
        <v>288411146</v>
      </c>
      <c r="H9" s="21"/>
      <c r="I9" s="20">
        <f t="shared" ref="I9:I62" si="1">G9-H9</f>
        <v>288411146</v>
      </c>
    </row>
    <row r="10" spans="2:9" ht="14.25">
      <c r="B10" s="18"/>
      <c r="C10" s="18"/>
      <c r="D10" s="19" t="s">
        <v>14</v>
      </c>
      <c r="E10" s="20"/>
      <c r="F10" s="20"/>
      <c r="G10" s="20">
        <f t="shared" si="0"/>
        <v>0</v>
      </c>
      <c r="H10" s="21"/>
      <c r="I10" s="20">
        <f t="shared" si="1"/>
        <v>0</v>
      </c>
    </row>
    <row r="11" spans="2:9" ht="14.25">
      <c r="B11" s="18"/>
      <c r="C11" s="18"/>
      <c r="D11" s="19" t="s">
        <v>15</v>
      </c>
      <c r="E11" s="20">
        <v>7640</v>
      </c>
      <c r="F11" s="20">
        <v>8726</v>
      </c>
      <c r="G11" s="20">
        <f t="shared" si="0"/>
        <v>16366</v>
      </c>
      <c r="H11" s="21"/>
      <c r="I11" s="20">
        <f t="shared" si="1"/>
        <v>16366</v>
      </c>
    </row>
    <row r="12" spans="2:9" ht="14.25">
      <c r="B12" s="18"/>
      <c r="C12" s="18"/>
      <c r="D12" s="19" t="s">
        <v>16</v>
      </c>
      <c r="E12" s="20">
        <v>11467</v>
      </c>
      <c r="F12" s="20">
        <v>1906</v>
      </c>
      <c r="G12" s="20">
        <f t="shared" si="0"/>
        <v>13373</v>
      </c>
      <c r="H12" s="21"/>
      <c r="I12" s="20">
        <f t="shared" si="1"/>
        <v>13373</v>
      </c>
    </row>
    <row r="13" spans="2:9" ht="14.25">
      <c r="B13" s="18"/>
      <c r="C13" s="18"/>
      <c r="D13" s="19" t="s">
        <v>17</v>
      </c>
      <c r="E13" s="20">
        <v>6415028</v>
      </c>
      <c r="F13" s="20">
        <v>3840033</v>
      </c>
      <c r="G13" s="20">
        <f t="shared" si="0"/>
        <v>10255061</v>
      </c>
      <c r="H13" s="22"/>
      <c r="I13" s="20">
        <f t="shared" si="1"/>
        <v>10255061</v>
      </c>
    </row>
    <row r="14" spans="2:9" ht="14.25">
      <c r="B14" s="18"/>
      <c r="C14" s="23"/>
      <c r="D14" s="24" t="s">
        <v>18</v>
      </c>
      <c r="E14" s="25">
        <f>+E8+E9+E10+E11+E12+E13</f>
        <v>193095691</v>
      </c>
      <c r="F14" s="25">
        <f>+F8+F9+F10+F11+F12+F13</f>
        <v>116462375</v>
      </c>
      <c r="G14" s="25">
        <f t="shared" si="0"/>
        <v>309558066</v>
      </c>
      <c r="H14" s="26">
        <f>+H8+H9+H10+H11+H12+H13</f>
        <v>0</v>
      </c>
      <c r="I14" s="25">
        <f t="shared" si="1"/>
        <v>309558066</v>
      </c>
    </row>
    <row r="15" spans="2:9" ht="14.25">
      <c r="B15" s="18"/>
      <c r="C15" s="14" t="s">
        <v>19</v>
      </c>
      <c r="D15" s="19" t="s">
        <v>20</v>
      </c>
      <c r="E15" s="20">
        <v>137266293</v>
      </c>
      <c r="F15" s="20">
        <v>97467374</v>
      </c>
      <c r="G15" s="20">
        <f t="shared" si="0"/>
        <v>234733667</v>
      </c>
      <c r="H15" s="17"/>
      <c r="I15" s="20">
        <f t="shared" si="1"/>
        <v>234733667</v>
      </c>
    </row>
    <row r="16" spans="2:9" ht="14.25">
      <c r="B16" s="18"/>
      <c r="C16" s="18"/>
      <c r="D16" s="19" t="s">
        <v>21</v>
      </c>
      <c r="E16" s="20">
        <v>21636033</v>
      </c>
      <c r="F16" s="20">
        <v>18071197</v>
      </c>
      <c r="G16" s="20">
        <f t="shared" si="0"/>
        <v>39707230</v>
      </c>
      <c r="H16" s="21"/>
      <c r="I16" s="20">
        <f t="shared" si="1"/>
        <v>39707230</v>
      </c>
    </row>
    <row r="17" spans="2:9" ht="14.25">
      <c r="B17" s="18"/>
      <c r="C17" s="18"/>
      <c r="D17" s="19" t="s">
        <v>22</v>
      </c>
      <c r="E17" s="20">
        <v>12163552</v>
      </c>
      <c r="F17" s="20">
        <v>9151116</v>
      </c>
      <c r="G17" s="20">
        <f t="shared" si="0"/>
        <v>21314668</v>
      </c>
      <c r="H17" s="21"/>
      <c r="I17" s="20">
        <f t="shared" si="1"/>
        <v>21314668</v>
      </c>
    </row>
    <row r="18" spans="2:9" ht="14.25">
      <c r="B18" s="18"/>
      <c r="C18" s="18"/>
      <c r="D18" s="19" t="s">
        <v>23</v>
      </c>
      <c r="E18" s="20"/>
      <c r="F18" s="20">
        <v>505221</v>
      </c>
      <c r="G18" s="20">
        <f t="shared" si="0"/>
        <v>505221</v>
      </c>
      <c r="H18" s="21"/>
      <c r="I18" s="20">
        <f t="shared" si="1"/>
        <v>505221</v>
      </c>
    </row>
    <row r="19" spans="2:9" ht="14.25">
      <c r="B19" s="18"/>
      <c r="C19" s="18"/>
      <c r="D19" s="19" t="s">
        <v>24</v>
      </c>
      <c r="E19" s="20">
        <v>341913</v>
      </c>
      <c r="F19" s="20"/>
      <c r="G19" s="20">
        <f t="shared" si="0"/>
        <v>341913</v>
      </c>
      <c r="H19" s="22"/>
      <c r="I19" s="20">
        <f t="shared" si="1"/>
        <v>341913</v>
      </c>
    </row>
    <row r="20" spans="2:9" ht="14.25">
      <c r="B20" s="18"/>
      <c r="C20" s="23"/>
      <c r="D20" s="24" t="s">
        <v>25</v>
      </c>
      <c r="E20" s="25">
        <f>+E15+E16+E17+E18+E19</f>
        <v>171407791</v>
      </c>
      <c r="F20" s="25">
        <f>+F15+F16+F17+F18+F19</f>
        <v>125194908</v>
      </c>
      <c r="G20" s="25">
        <f t="shared" si="0"/>
        <v>296602699</v>
      </c>
      <c r="H20" s="26">
        <f>+H15+H16+H17+H18+H19</f>
        <v>0</v>
      </c>
      <c r="I20" s="25">
        <f t="shared" si="1"/>
        <v>296602699</v>
      </c>
    </row>
    <row r="21" spans="2:9" ht="14.25">
      <c r="B21" s="23"/>
      <c r="C21" s="27" t="s">
        <v>26</v>
      </c>
      <c r="D21" s="28"/>
      <c r="E21" s="29">
        <f xml:space="preserve"> +E14 - E20</f>
        <v>21687900</v>
      </c>
      <c r="F21" s="29">
        <f xml:space="preserve"> +F14 - F20</f>
        <v>-8732533</v>
      </c>
      <c r="G21" s="29">
        <f t="shared" si="0"/>
        <v>12955367</v>
      </c>
      <c r="H21" s="26">
        <f xml:space="preserve"> +H14 - H20</f>
        <v>0</v>
      </c>
      <c r="I21" s="29">
        <f t="shared" si="1"/>
        <v>12955367</v>
      </c>
    </row>
    <row r="22" spans="2:9" ht="14.25">
      <c r="B22" s="14" t="s">
        <v>27</v>
      </c>
      <c r="C22" s="14" t="s">
        <v>11</v>
      </c>
      <c r="D22" s="19" t="s">
        <v>28</v>
      </c>
      <c r="E22" s="20"/>
      <c r="F22" s="20">
        <v>262871000</v>
      </c>
      <c r="G22" s="20">
        <f t="shared" si="0"/>
        <v>262871000</v>
      </c>
      <c r="H22" s="17"/>
      <c r="I22" s="20">
        <f t="shared" si="1"/>
        <v>262871000</v>
      </c>
    </row>
    <row r="23" spans="2:9" ht="14.25">
      <c r="B23" s="18"/>
      <c r="C23" s="18"/>
      <c r="D23" s="19" t="s">
        <v>29</v>
      </c>
      <c r="E23" s="20"/>
      <c r="F23" s="20"/>
      <c r="G23" s="20">
        <f t="shared" si="0"/>
        <v>0</v>
      </c>
      <c r="H23" s="21"/>
      <c r="I23" s="20">
        <f t="shared" si="1"/>
        <v>0</v>
      </c>
    </row>
    <row r="24" spans="2:9" ht="14.25">
      <c r="B24" s="18"/>
      <c r="C24" s="18"/>
      <c r="D24" s="19" t="s">
        <v>30</v>
      </c>
      <c r="E24" s="20"/>
      <c r="F24" s="20">
        <v>170000000</v>
      </c>
      <c r="G24" s="20">
        <f t="shared" si="0"/>
        <v>170000000</v>
      </c>
      <c r="H24" s="21"/>
      <c r="I24" s="20">
        <f t="shared" si="1"/>
        <v>170000000</v>
      </c>
    </row>
    <row r="25" spans="2:9" ht="14.25">
      <c r="B25" s="18"/>
      <c r="C25" s="18"/>
      <c r="D25" s="19" t="s">
        <v>31</v>
      </c>
      <c r="E25" s="20"/>
      <c r="F25" s="20"/>
      <c r="G25" s="20">
        <f t="shared" si="0"/>
        <v>0</v>
      </c>
      <c r="H25" s="22"/>
      <c r="I25" s="20">
        <f t="shared" si="1"/>
        <v>0</v>
      </c>
    </row>
    <row r="26" spans="2:9" ht="14.25">
      <c r="B26" s="18"/>
      <c r="C26" s="23"/>
      <c r="D26" s="24" t="s">
        <v>32</v>
      </c>
      <c r="E26" s="25">
        <f>+E22+E23+E24+E25</f>
        <v>0</v>
      </c>
      <c r="F26" s="25">
        <f>+F22+F23+F24+F25</f>
        <v>432871000</v>
      </c>
      <c r="G26" s="25">
        <f t="shared" si="0"/>
        <v>432871000</v>
      </c>
      <c r="H26" s="26">
        <f>+H22+H23+H24+H25</f>
        <v>0</v>
      </c>
      <c r="I26" s="25">
        <f t="shared" si="1"/>
        <v>432871000</v>
      </c>
    </row>
    <row r="27" spans="2:9" ht="14.25">
      <c r="B27" s="18"/>
      <c r="C27" s="14" t="s">
        <v>19</v>
      </c>
      <c r="D27" s="19" t="s">
        <v>33</v>
      </c>
      <c r="E27" s="20">
        <v>2500000</v>
      </c>
      <c r="F27" s="20"/>
      <c r="G27" s="20">
        <f t="shared" si="0"/>
        <v>2500000</v>
      </c>
      <c r="H27" s="17"/>
      <c r="I27" s="20">
        <f t="shared" si="1"/>
        <v>2500000</v>
      </c>
    </row>
    <row r="28" spans="2:9" ht="14.25">
      <c r="B28" s="18"/>
      <c r="C28" s="18"/>
      <c r="D28" s="19" t="s">
        <v>34</v>
      </c>
      <c r="E28" s="20"/>
      <c r="F28" s="20">
        <v>437468000</v>
      </c>
      <c r="G28" s="20">
        <f t="shared" si="0"/>
        <v>437468000</v>
      </c>
      <c r="H28" s="21"/>
      <c r="I28" s="20">
        <f t="shared" si="1"/>
        <v>437468000</v>
      </c>
    </row>
    <row r="29" spans="2:9" ht="14.25">
      <c r="B29" s="18"/>
      <c r="C29" s="18"/>
      <c r="D29" s="19" t="s">
        <v>35</v>
      </c>
      <c r="E29" s="20"/>
      <c r="F29" s="20"/>
      <c r="G29" s="20">
        <f t="shared" si="0"/>
        <v>0</v>
      </c>
      <c r="H29" s="21"/>
      <c r="I29" s="20">
        <f t="shared" si="1"/>
        <v>0</v>
      </c>
    </row>
    <row r="30" spans="2:9" ht="14.25">
      <c r="B30" s="18"/>
      <c r="C30" s="18"/>
      <c r="D30" s="19" t="s">
        <v>36</v>
      </c>
      <c r="E30" s="20"/>
      <c r="F30" s="20"/>
      <c r="G30" s="20">
        <f t="shared" si="0"/>
        <v>0</v>
      </c>
      <c r="H30" s="21"/>
      <c r="I30" s="20">
        <f t="shared" si="1"/>
        <v>0</v>
      </c>
    </row>
    <row r="31" spans="2:9" ht="14.25">
      <c r="B31" s="18"/>
      <c r="C31" s="18"/>
      <c r="D31" s="19" t="s">
        <v>37</v>
      </c>
      <c r="E31" s="20"/>
      <c r="F31" s="20"/>
      <c r="G31" s="20">
        <f t="shared" si="0"/>
        <v>0</v>
      </c>
      <c r="H31" s="22"/>
      <c r="I31" s="20">
        <f t="shared" si="1"/>
        <v>0</v>
      </c>
    </row>
    <row r="32" spans="2:9" ht="14.25">
      <c r="B32" s="18"/>
      <c r="C32" s="23"/>
      <c r="D32" s="24" t="s">
        <v>38</v>
      </c>
      <c r="E32" s="25">
        <f>+E27+E28+E29+E30+E31</f>
        <v>2500000</v>
      </c>
      <c r="F32" s="25">
        <f>+F27+F28+F29+F30+F31</f>
        <v>437468000</v>
      </c>
      <c r="G32" s="25">
        <f t="shared" si="0"/>
        <v>439968000</v>
      </c>
      <c r="H32" s="26">
        <f>+H27+H28+H29+H30+H31</f>
        <v>0</v>
      </c>
      <c r="I32" s="25">
        <f t="shared" si="1"/>
        <v>439968000</v>
      </c>
    </row>
    <row r="33" spans="2:9" ht="14.25">
      <c r="B33" s="23"/>
      <c r="C33" s="30" t="s">
        <v>39</v>
      </c>
      <c r="D33" s="28"/>
      <c r="E33" s="29">
        <f xml:space="preserve"> +E26 - E32</f>
        <v>-2500000</v>
      </c>
      <c r="F33" s="29">
        <f xml:space="preserve"> +F26 - F32</f>
        <v>-4597000</v>
      </c>
      <c r="G33" s="29">
        <f t="shared" si="0"/>
        <v>-7097000</v>
      </c>
      <c r="H33" s="26">
        <f xml:space="preserve"> +H26 - H32</f>
        <v>0</v>
      </c>
      <c r="I33" s="29">
        <f t="shared" si="1"/>
        <v>-7097000</v>
      </c>
    </row>
    <row r="34" spans="2:9" ht="14.25">
      <c r="B34" s="14" t="s">
        <v>40</v>
      </c>
      <c r="C34" s="14" t="s">
        <v>11</v>
      </c>
      <c r="D34" s="19" t="s">
        <v>41</v>
      </c>
      <c r="E34" s="20"/>
      <c r="F34" s="20"/>
      <c r="G34" s="20">
        <f t="shared" si="0"/>
        <v>0</v>
      </c>
      <c r="H34" s="17"/>
      <c r="I34" s="20">
        <f t="shared" si="1"/>
        <v>0</v>
      </c>
    </row>
    <row r="35" spans="2:9" ht="14.25">
      <c r="B35" s="18"/>
      <c r="C35" s="18"/>
      <c r="D35" s="19" t="s">
        <v>42</v>
      </c>
      <c r="E35" s="20"/>
      <c r="F35" s="20"/>
      <c r="G35" s="20">
        <f t="shared" si="0"/>
        <v>0</v>
      </c>
      <c r="H35" s="21"/>
      <c r="I35" s="20">
        <f t="shared" si="1"/>
        <v>0</v>
      </c>
    </row>
    <row r="36" spans="2:9" ht="14.25">
      <c r="B36" s="18"/>
      <c r="C36" s="18"/>
      <c r="D36" s="19" t="s">
        <v>43</v>
      </c>
      <c r="E36" s="20"/>
      <c r="F36" s="20"/>
      <c r="G36" s="20">
        <f t="shared" si="0"/>
        <v>0</v>
      </c>
      <c r="H36" s="21"/>
      <c r="I36" s="20">
        <f t="shared" si="1"/>
        <v>0</v>
      </c>
    </row>
    <row r="37" spans="2:9" ht="14.25">
      <c r="B37" s="18"/>
      <c r="C37" s="18"/>
      <c r="D37" s="19" t="s">
        <v>44</v>
      </c>
      <c r="E37" s="20"/>
      <c r="F37" s="20"/>
      <c r="G37" s="20">
        <f t="shared" si="0"/>
        <v>0</v>
      </c>
      <c r="H37" s="21"/>
      <c r="I37" s="20">
        <f t="shared" si="1"/>
        <v>0</v>
      </c>
    </row>
    <row r="38" spans="2:9" ht="14.25">
      <c r="B38" s="18"/>
      <c r="C38" s="18"/>
      <c r="D38" s="19" t="s">
        <v>45</v>
      </c>
      <c r="E38" s="20"/>
      <c r="F38" s="20"/>
      <c r="G38" s="20">
        <f t="shared" si="0"/>
        <v>0</v>
      </c>
      <c r="H38" s="21"/>
      <c r="I38" s="20">
        <f t="shared" si="1"/>
        <v>0</v>
      </c>
    </row>
    <row r="39" spans="2:9" ht="14.25">
      <c r="B39" s="18"/>
      <c r="C39" s="18"/>
      <c r="D39" s="19" t="s">
        <v>46</v>
      </c>
      <c r="E39" s="20"/>
      <c r="F39" s="20"/>
      <c r="G39" s="20">
        <f t="shared" si="0"/>
        <v>0</v>
      </c>
      <c r="H39" s="21"/>
      <c r="I39" s="20">
        <f t="shared" si="1"/>
        <v>0</v>
      </c>
    </row>
    <row r="40" spans="2:9" ht="14.25">
      <c r="B40" s="18"/>
      <c r="C40" s="18"/>
      <c r="D40" s="19" t="s">
        <v>47</v>
      </c>
      <c r="E40" s="20"/>
      <c r="F40" s="20"/>
      <c r="G40" s="20">
        <f t="shared" si="0"/>
        <v>0</v>
      </c>
      <c r="H40" s="21"/>
      <c r="I40" s="20">
        <f t="shared" si="1"/>
        <v>0</v>
      </c>
    </row>
    <row r="41" spans="2:9" ht="14.25">
      <c r="B41" s="18"/>
      <c r="C41" s="18"/>
      <c r="D41" s="19" t="s">
        <v>48</v>
      </c>
      <c r="E41" s="20"/>
      <c r="F41" s="20"/>
      <c r="G41" s="20">
        <f t="shared" si="0"/>
        <v>0</v>
      </c>
      <c r="H41" s="21"/>
      <c r="I41" s="20">
        <f t="shared" si="1"/>
        <v>0</v>
      </c>
    </row>
    <row r="42" spans="2:9" ht="14.25">
      <c r="B42" s="18"/>
      <c r="C42" s="18"/>
      <c r="D42" s="19" t="s">
        <v>49</v>
      </c>
      <c r="E42" s="20"/>
      <c r="F42" s="20"/>
      <c r="G42" s="20">
        <f t="shared" si="0"/>
        <v>0</v>
      </c>
      <c r="H42" s="21"/>
      <c r="I42" s="20">
        <f t="shared" si="1"/>
        <v>0</v>
      </c>
    </row>
    <row r="43" spans="2:9" ht="14.25">
      <c r="B43" s="18"/>
      <c r="C43" s="18"/>
      <c r="D43" s="19" t="s">
        <v>50</v>
      </c>
      <c r="E43" s="20"/>
      <c r="F43" s="20"/>
      <c r="G43" s="20">
        <f t="shared" si="0"/>
        <v>0</v>
      </c>
      <c r="H43" s="21"/>
      <c r="I43" s="20">
        <f t="shared" si="1"/>
        <v>0</v>
      </c>
    </row>
    <row r="44" spans="2:9" ht="14.25">
      <c r="B44" s="18"/>
      <c r="C44" s="18"/>
      <c r="D44" s="19" t="s">
        <v>51</v>
      </c>
      <c r="E44" s="20"/>
      <c r="F44" s="20"/>
      <c r="G44" s="20">
        <f t="shared" si="0"/>
        <v>0</v>
      </c>
      <c r="H44" s="21"/>
      <c r="I44" s="20">
        <f t="shared" si="1"/>
        <v>0</v>
      </c>
    </row>
    <row r="45" spans="2:9" ht="14.25">
      <c r="B45" s="18"/>
      <c r="C45" s="18"/>
      <c r="D45" s="19" t="s">
        <v>52</v>
      </c>
      <c r="E45" s="20"/>
      <c r="F45" s="20"/>
      <c r="G45" s="20">
        <f t="shared" si="0"/>
        <v>0</v>
      </c>
      <c r="H45" s="22"/>
      <c r="I45" s="20">
        <f t="shared" si="1"/>
        <v>0</v>
      </c>
    </row>
    <row r="46" spans="2:9" ht="14.25">
      <c r="B46" s="18"/>
      <c r="C46" s="23"/>
      <c r="D46" s="24" t="s">
        <v>53</v>
      </c>
      <c r="E46" s="25">
        <f>+E34+E35+E36+E37+E38+E39+E40+E41+E42+E43+E44+E45</f>
        <v>0</v>
      </c>
      <c r="F46" s="25">
        <f>+F34+F35+F36+F37+F38+F39+F40+F41+F42+F43+F44+F45</f>
        <v>0</v>
      </c>
      <c r="G46" s="25">
        <f t="shared" si="0"/>
        <v>0</v>
      </c>
      <c r="H46" s="26">
        <f>+H34+H35+H36+H37+H38+H39+H40+H41+H42+H43+H44+H45</f>
        <v>0</v>
      </c>
      <c r="I46" s="25">
        <f t="shared" si="1"/>
        <v>0</v>
      </c>
    </row>
    <row r="47" spans="2:9" ht="14.25">
      <c r="B47" s="18"/>
      <c r="C47" s="14" t="s">
        <v>19</v>
      </c>
      <c r="D47" s="19" t="s">
        <v>54</v>
      </c>
      <c r="E47" s="20"/>
      <c r="F47" s="20"/>
      <c r="G47" s="20">
        <f t="shared" si="0"/>
        <v>0</v>
      </c>
      <c r="H47" s="17"/>
      <c r="I47" s="20">
        <f t="shared" si="1"/>
        <v>0</v>
      </c>
    </row>
    <row r="48" spans="2:9" ht="14.25">
      <c r="B48" s="18"/>
      <c r="C48" s="18"/>
      <c r="D48" s="19" t="s">
        <v>55</v>
      </c>
      <c r="E48" s="20"/>
      <c r="F48" s="20"/>
      <c r="G48" s="20">
        <f t="shared" si="0"/>
        <v>0</v>
      </c>
      <c r="H48" s="21"/>
      <c r="I48" s="20">
        <f t="shared" si="1"/>
        <v>0</v>
      </c>
    </row>
    <row r="49" spans="2:9" ht="14.25">
      <c r="B49" s="18"/>
      <c r="C49" s="18"/>
      <c r="D49" s="19" t="s">
        <v>56</v>
      </c>
      <c r="E49" s="20"/>
      <c r="F49" s="20"/>
      <c r="G49" s="20">
        <f t="shared" si="0"/>
        <v>0</v>
      </c>
      <c r="H49" s="21"/>
      <c r="I49" s="20">
        <f t="shared" si="1"/>
        <v>0</v>
      </c>
    </row>
    <row r="50" spans="2:9" ht="14.25">
      <c r="B50" s="18"/>
      <c r="C50" s="18"/>
      <c r="D50" s="19" t="s">
        <v>57</v>
      </c>
      <c r="E50" s="20">
        <v>5000000</v>
      </c>
      <c r="F50" s="20"/>
      <c r="G50" s="20">
        <f t="shared" si="0"/>
        <v>5000000</v>
      </c>
      <c r="H50" s="21"/>
      <c r="I50" s="20">
        <f t="shared" si="1"/>
        <v>5000000</v>
      </c>
    </row>
    <row r="51" spans="2:9" ht="14.25">
      <c r="B51" s="18"/>
      <c r="C51" s="18"/>
      <c r="D51" s="19" t="s">
        <v>58</v>
      </c>
      <c r="E51" s="20"/>
      <c r="F51" s="20"/>
      <c r="G51" s="20">
        <f t="shared" si="0"/>
        <v>0</v>
      </c>
      <c r="H51" s="21"/>
      <c r="I51" s="20">
        <f t="shared" si="1"/>
        <v>0</v>
      </c>
    </row>
    <row r="52" spans="2:9" ht="14.25">
      <c r="B52" s="18"/>
      <c r="C52" s="18"/>
      <c r="D52" s="19" t="s">
        <v>59</v>
      </c>
      <c r="E52" s="20"/>
      <c r="F52" s="20"/>
      <c r="G52" s="20">
        <f t="shared" si="0"/>
        <v>0</v>
      </c>
      <c r="H52" s="21"/>
      <c r="I52" s="20">
        <f t="shared" si="1"/>
        <v>0</v>
      </c>
    </row>
    <row r="53" spans="2:9" ht="14.25">
      <c r="B53" s="18"/>
      <c r="C53" s="18"/>
      <c r="D53" s="19" t="s">
        <v>60</v>
      </c>
      <c r="E53" s="20"/>
      <c r="F53" s="20"/>
      <c r="G53" s="20">
        <f t="shared" si="0"/>
        <v>0</v>
      </c>
      <c r="H53" s="21"/>
      <c r="I53" s="20">
        <f t="shared" si="1"/>
        <v>0</v>
      </c>
    </row>
    <row r="54" spans="2:9" ht="14.25">
      <c r="B54" s="18"/>
      <c r="C54" s="18"/>
      <c r="D54" s="31" t="s">
        <v>61</v>
      </c>
      <c r="E54" s="32"/>
      <c r="F54" s="32"/>
      <c r="G54" s="32">
        <f t="shared" si="0"/>
        <v>0</v>
      </c>
      <c r="H54" s="21"/>
      <c r="I54" s="32">
        <f t="shared" si="1"/>
        <v>0</v>
      </c>
    </row>
    <row r="55" spans="2:9" ht="14.25">
      <c r="B55" s="18"/>
      <c r="C55" s="18"/>
      <c r="D55" s="31" t="s">
        <v>62</v>
      </c>
      <c r="E55" s="32"/>
      <c r="F55" s="32"/>
      <c r="G55" s="32">
        <f t="shared" si="0"/>
        <v>0</v>
      </c>
      <c r="H55" s="21"/>
      <c r="I55" s="32">
        <f t="shared" si="1"/>
        <v>0</v>
      </c>
    </row>
    <row r="56" spans="2:9" ht="14.25">
      <c r="B56" s="18"/>
      <c r="C56" s="18"/>
      <c r="D56" s="31" t="s">
        <v>63</v>
      </c>
      <c r="E56" s="32"/>
      <c r="F56" s="32"/>
      <c r="G56" s="32">
        <f t="shared" si="0"/>
        <v>0</v>
      </c>
      <c r="H56" s="21"/>
      <c r="I56" s="32">
        <f t="shared" si="1"/>
        <v>0</v>
      </c>
    </row>
    <row r="57" spans="2:9" ht="14.25">
      <c r="B57" s="18"/>
      <c r="C57" s="18"/>
      <c r="D57" s="31" t="s">
        <v>64</v>
      </c>
      <c r="E57" s="32"/>
      <c r="F57" s="32"/>
      <c r="G57" s="32">
        <f t="shared" si="0"/>
        <v>0</v>
      </c>
      <c r="H57" s="22"/>
      <c r="I57" s="32">
        <f t="shared" si="1"/>
        <v>0</v>
      </c>
    </row>
    <row r="58" spans="2:9" ht="14.25">
      <c r="B58" s="18"/>
      <c r="C58" s="23"/>
      <c r="D58" s="33" t="s">
        <v>65</v>
      </c>
      <c r="E58" s="34">
        <f>+E47+E48+E49+E50+E51+E52+E53+E54+E55+E56+E57</f>
        <v>5000000</v>
      </c>
      <c r="F58" s="34">
        <f>+F47+F48+F49+F50+F51+F52+F53+F54+F55+F56+F57</f>
        <v>0</v>
      </c>
      <c r="G58" s="34">
        <f t="shared" si="0"/>
        <v>5000000</v>
      </c>
      <c r="H58" s="26">
        <f>+H47+H48+H49+H50+H51+H52+H53+H54+H55+H56+H57</f>
        <v>0</v>
      </c>
      <c r="I58" s="34">
        <f t="shared" si="1"/>
        <v>5000000</v>
      </c>
    </row>
    <row r="59" spans="2:9" ht="14.25">
      <c r="B59" s="23"/>
      <c r="C59" s="30" t="s">
        <v>66</v>
      </c>
      <c r="D59" s="28"/>
      <c r="E59" s="29">
        <f xml:space="preserve"> +E46 - E58</f>
        <v>-5000000</v>
      </c>
      <c r="F59" s="29">
        <f xml:space="preserve"> +F46 - F58</f>
        <v>0</v>
      </c>
      <c r="G59" s="29">
        <f t="shared" si="0"/>
        <v>-5000000</v>
      </c>
      <c r="H59" s="26">
        <f xml:space="preserve"> +H46 - H58</f>
        <v>0</v>
      </c>
      <c r="I59" s="29">
        <f t="shared" si="1"/>
        <v>-5000000</v>
      </c>
    </row>
    <row r="60" spans="2:9" ht="14.25">
      <c r="B60" s="30" t="s">
        <v>67</v>
      </c>
      <c r="C60" s="27"/>
      <c r="D60" s="28"/>
      <c r="E60" s="29">
        <f xml:space="preserve"> +E21 +E33 +E59</f>
        <v>14187900</v>
      </c>
      <c r="F60" s="29">
        <f xml:space="preserve"> +F21 +F33 +F59</f>
        <v>-13329533</v>
      </c>
      <c r="G60" s="29">
        <f t="shared" si="0"/>
        <v>858367</v>
      </c>
      <c r="H60" s="26">
        <f xml:space="preserve"> +H21 +H33 +H59</f>
        <v>0</v>
      </c>
      <c r="I60" s="29">
        <f t="shared" si="1"/>
        <v>858367</v>
      </c>
    </row>
    <row r="61" spans="2:9" ht="14.25">
      <c r="B61" s="30" t="s">
        <v>68</v>
      </c>
      <c r="C61" s="27"/>
      <c r="D61" s="28"/>
      <c r="E61" s="29">
        <v>28128103</v>
      </c>
      <c r="F61" s="29">
        <v>-5786144</v>
      </c>
      <c r="G61" s="29">
        <f t="shared" si="0"/>
        <v>22341959</v>
      </c>
      <c r="H61" s="26"/>
      <c r="I61" s="29">
        <f t="shared" si="1"/>
        <v>22341959</v>
      </c>
    </row>
    <row r="62" spans="2:9" ht="14.25">
      <c r="B62" s="30" t="s">
        <v>69</v>
      </c>
      <c r="C62" s="27"/>
      <c r="D62" s="28"/>
      <c r="E62" s="29">
        <f xml:space="preserve"> +E60 +E61</f>
        <v>42316003</v>
      </c>
      <c r="F62" s="29">
        <f xml:space="preserve"> +F60 +F61</f>
        <v>-19115677</v>
      </c>
      <c r="G62" s="29">
        <f t="shared" si="0"/>
        <v>23200326</v>
      </c>
      <c r="H62" s="26">
        <f xml:space="preserve"> +H60 +H61</f>
        <v>0</v>
      </c>
      <c r="I62" s="29">
        <f t="shared" si="1"/>
        <v>23200326</v>
      </c>
    </row>
  </sheetData>
  <mergeCells count="12">
    <mergeCell ref="B22:B33"/>
    <mergeCell ref="C22:C26"/>
    <mergeCell ref="C27:C32"/>
    <mergeCell ref="B34:B59"/>
    <mergeCell ref="C34:C46"/>
    <mergeCell ref="C47:C58"/>
    <mergeCell ref="B3:I3"/>
    <mergeCell ref="B5:I5"/>
    <mergeCell ref="B7:D7"/>
    <mergeCell ref="B8:B21"/>
    <mergeCell ref="C8:C14"/>
    <mergeCell ref="C15:C20"/>
  </mergeCells>
  <phoneticPr fontId="1"/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社会福祉事業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Hagiura_1</dc:creator>
  <cp:lastModifiedBy>Hagiura_1</cp:lastModifiedBy>
  <dcterms:created xsi:type="dcterms:W3CDTF">2018-06-30T05:08:06Z</dcterms:created>
  <dcterms:modified xsi:type="dcterms:W3CDTF">2018-06-30T05:08:08Z</dcterms:modified>
</cp:coreProperties>
</file>